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ar/Desktop/"/>
    </mc:Choice>
  </mc:AlternateContent>
  <xr:revisionPtr revIDLastSave="0" documentId="13_ncr:1_{5F3B7070-09F0-BD47-84D3-A9C6C157BBDB}" xr6:coauthVersionLast="36" xr6:coauthVersionMax="36" xr10:uidLastSave="{00000000-0000-0000-0000-000000000000}"/>
  <bookViews>
    <workbookView xWindow="29460" yWindow="8120" windowWidth="23340" windowHeight="17440" xr2:uid="{C9852772-179B-9542-A89D-C3398826BA5E}"/>
  </bookViews>
  <sheets>
    <sheet name="Model" sheetId="3" r:id="rId1"/>
  </sheets>
  <definedNames>
    <definedName name="Batteryprice">Model!$C$5</definedName>
    <definedName name="Cons">Model!$C$7</definedName>
    <definedName name="Inflation">Model!$C$11</definedName>
    <definedName name="Int">Model!$C$13</definedName>
    <definedName name="Mains">Model!$C$8</definedName>
    <definedName name="Netpresvalue">Model!$H$53</definedName>
    <definedName name="Nomrate">Model!$C$10</definedName>
    <definedName name="Panelprice">Model!$C$4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3" l="1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F51" i="3" l="1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D37" i="3"/>
  <c r="F37" i="3" s="1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C23" i="3"/>
  <c r="C24" i="3" s="1"/>
  <c r="D22" i="3"/>
  <c r="C13" i="3"/>
  <c r="G23" i="3" l="1"/>
  <c r="F22" i="3"/>
  <c r="G24" i="3"/>
  <c r="H24" i="3" s="1"/>
  <c r="C25" i="3"/>
  <c r="G25" i="3" s="1"/>
  <c r="H25" i="3" s="1"/>
  <c r="H23" i="3"/>
  <c r="G22" i="3"/>
  <c r="H22" i="3" s="1"/>
  <c r="C26" i="3" l="1"/>
  <c r="G26" i="3" s="1"/>
  <c r="H26" i="3" s="1"/>
  <c r="C27" i="3"/>
  <c r="C28" i="3" l="1"/>
  <c r="G27" i="3"/>
  <c r="H27" i="3" s="1"/>
  <c r="G28" i="3" l="1"/>
  <c r="H28" i="3" s="1"/>
  <c r="C29" i="3"/>
  <c r="G29" i="3" l="1"/>
  <c r="H29" i="3" s="1"/>
  <c r="C30" i="3"/>
  <c r="C31" i="3" l="1"/>
  <c r="G30" i="3"/>
  <c r="H30" i="3" s="1"/>
  <c r="C32" i="3" l="1"/>
  <c r="G31" i="3"/>
  <c r="H31" i="3" s="1"/>
  <c r="C33" i="3" l="1"/>
  <c r="G32" i="3"/>
  <c r="H32" i="3" s="1"/>
  <c r="G33" i="3" l="1"/>
  <c r="H33" i="3" s="1"/>
  <c r="C34" i="3"/>
  <c r="G34" i="3" l="1"/>
  <c r="H34" i="3" s="1"/>
  <c r="C35" i="3"/>
  <c r="C36" i="3" l="1"/>
  <c r="G35" i="3"/>
  <c r="H35" i="3" s="1"/>
  <c r="G36" i="3" l="1"/>
  <c r="H36" i="3" s="1"/>
  <c r="C37" i="3"/>
  <c r="G37" i="3" l="1"/>
  <c r="H37" i="3" s="1"/>
  <c r="C38" i="3"/>
  <c r="C39" i="3" l="1"/>
  <c r="G38" i="3"/>
  <c r="H38" i="3" s="1"/>
  <c r="G39" i="3" l="1"/>
  <c r="H39" i="3" s="1"/>
  <c r="C40" i="3"/>
  <c r="G40" i="3" l="1"/>
  <c r="H40" i="3" s="1"/>
  <c r="C41" i="3"/>
  <c r="G41" i="3" l="1"/>
  <c r="H41" i="3" s="1"/>
  <c r="C42" i="3"/>
  <c r="C43" i="3" l="1"/>
  <c r="G42" i="3"/>
  <c r="H42" i="3" s="1"/>
  <c r="G43" i="3" l="1"/>
  <c r="H43" i="3" s="1"/>
  <c r="C44" i="3"/>
  <c r="G44" i="3" l="1"/>
  <c r="H44" i="3" s="1"/>
  <c r="C45" i="3"/>
  <c r="G45" i="3" l="1"/>
  <c r="H45" i="3" s="1"/>
  <c r="C46" i="3"/>
  <c r="C47" i="3" l="1"/>
  <c r="G46" i="3"/>
  <c r="H46" i="3" s="1"/>
  <c r="C48" i="3" l="1"/>
  <c r="G47" i="3"/>
  <c r="H47" i="3" s="1"/>
  <c r="G48" i="3" l="1"/>
  <c r="H48" i="3" s="1"/>
  <c r="C49" i="3"/>
  <c r="G49" i="3" l="1"/>
  <c r="H49" i="3" s="1"/>
  <c r="C50" i="3"/>
  <c r="C51" i="3" l="1"/>
  <c r="G51" i="3" s="1"/>
  <c r="H51" i="3" s="1"/>
  <c r="G50" i="3"/>
  <c r="H50" i="3" s="1"/>
  <c r="H53" i="3" l="1"/>
  <c r="C16" i="3" s="1"/>
  <c r="D16" i="3" s="1"/>
</calcChain>
</file>

<file path=xl/sharedStrings.xml><?xml version="1.0" encoding="utf-8"?>
<sst xmlns="http://schemas.openxmlformats.org/spreadsheetml/2006/main" count="26" uniqueCount="26">
  <si>
    <t>Inflation</t>
  </si>
  <si>
    <t>Real interest rate</t>
  </si>
  <si>
    <t>Year</t>
  </si>
  <si>
    <t>Solar panel price</t>
  </si>
  <si>
    <t>Battery price</t>
  </si>
  <si>
    <t>Daily consumption kW</t>
  </si>
  <si>
    <t>Outlay</t>
  </si>
  <si>
    <t>Saving</t>
  </si>
  <si>
    <t>Cash flow</t>
  </si>
  <si>
    <t>Discount factor</t>
  </si>
  <si>
    <t>Present value</t>
  </si>
  <si>
    <t>Net present value</t>
  </si>
  <si>
    <t>Price per kWh from mains cents</t>
  </si>
  <si>
    <t xml:space="preserve"> cents</t>
  </si>
  <si>
    <t>Interest rate you borrow or invest</t>
  </si>
  <si>
    <t>Net prsent value model</t>
  </si>
  <si>
    <t>Solar plus battery investment model</t>
  </si>
  <si>
    <t>Your inputs</t>
  </si>
  <si>
    <t xml:space="preserve"> kWh</t>
  </si>
  <si>
    <t>Result</t>
  </si>
  <si>
    <t xml:space="preserve">  Nominal rate less inflation</t>
  </si>
  <si>
    <t xml:space="preserve"> Net present value</t>
  </si>
  <si>
    <t>Instructions:  Enter your values in the white cells.  These</t>
  </si>
  <si>
    <t xml:space="preserve">  inputs will drive the discounted cash flow model below.</t>
  </si>
  <si>
    <t xml:space="preserve">  The result, the "net present value" of your investment</t>
  </si>
  <si>
    <t xml:space="preserve">  will be displayed in the yellow cell.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</si>
</sst>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0.0%"/>
    <numFmt numFmtId="167" formatCode="0.000"/>
    <numFmt numFmtId="168" formatCode="0.0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2" borderId="0" xfId="0" applyFont="1" applyFill="1"/>
    <xf numFmtId="0" fontId="0" fillId="2" borderId="0" xfId="0" applyFill="1"/>
    <xf numFmtId="164" fontId="0" fillId="2" borderId="0" xfId="1" applyNumberFormat="1" applyFont="1" applyFill="1"/>
    <xf numFmtId="2" fontId="0" fillId="2" borderId="0" xfId="0" applyNumberFormat="1" applyFill="1"/>
    <xf numFmtId="166" fontId="0" fillId="2" borderId="0" xfId="0" applyNumberFormat="1" applyFill="1"/>
    <xf numFmtId="0" fontId="0" fillId="2" borderId="1" xfId="0" applyFill="1" applyBorder="1"/>
    <xf numFmtId="167" fontId="0" fillId="2" borderId="0" xfId="0" applyNumberFormat="1" applyFill="1"/>
    <xf numFmtId="164" fontId="0" fillId="2" borderId="0" xfId="0" applyNumberFormat="1" applyFill="1"/>
    <xf numFmtId="165" fontId="0" fillId="3" borderId="2" xfId="3" applyNumberFormat="1" applyFont="1" applyFill="1" applyBorder="1" applyProtection="1">
      <protection locked="0"/>
    </xf>
    <xf numFmtId="0" fontId="0" fillId="3" borderId="2" xfId="0" applyFill="1" applyBorder="1" applyProtection="1">
      <protection locked="0"/>
    </xf>
    <xf numFmtId="166" fontId="0" fillId="3" borderId="2" xfId="2" applyNumberFormat="1" applyFont="1" applyFill="1" applyBorder="1" applyProtection="1">
      <protection locked="0"/>
    </xf>
    <xf numFmtId="166" fontId="0" fillId="3" borderId="2" xfId="0" applyNumberFormat="1" applyFill="1" applyBorder="1" applyProtection="1">
      <protection locked="0"/>
    </xf>
    <xf numFmtId="0" fontId="4" fillId="2" borderId="0" xfId="0" applyFont="1" applyFill="1"/>
    <xf numFmtId="166" fontId="0" fillId="2" borderId="2" xfId="0" applyNumberFormat="1" applyFill="1" applyBorder="1"/>
    <xf numFmtId="165" fontId="0" fillId="4" borderId="2" xfId="1" applyNumberFormat="1" applyFont="1" applyFill="1" applyBorder="1"/>
    <xf numFmtId="0" fontId="0" fillId="2" borderId="0" xfId="0" applyFill="1" applyProtection="1">
      <protection locked="0"/>
    </xf>
    <xf numFmtId="2" fontId="0" fillId="2" borderId="0" xfId="0" applyNumberFormat="1" applyFill="1" applyProtection="1">
      <protection locked="0"/>
    </xf>
    <xf numFmtId="168" fontId="0" fillId="3" borderId="2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62690-6F48-0B4A-A8D6-A949343EC77C}">
  <dimension ref="A1:J53"/>
  <sheetViews>
    <sheetView showGridLines="0" tabSelected="1" workbookViewId="0">
      <selection activeCell="C10" sqref="C10"/>
    </sheetView>
  </sheetViews>
  <sheetFormatPr baseColWidth="10" defaultRowHeight="16" x14ac:dyDescent="0.2"/>
  <cols>
    <col min="1" max="1" width="8" style="2" customWidth="1"/>
    <col min="2" max="2" width="29.33203125" style="2" customWidth="1"/>
    <col min="3" max="5" width="10.83203125" style="2"/>
    <col min="6" max="6" width="11.1640625" style="2" bestFit="1" customWidth="1"/>
    <col min="7" max="8" width="11" style="2" bestFit="1" customWidth="1"/>
    <col min="9" max="9" width="10.83203125" style="2"/>
    <col min="10" max="10" width="12.33203125" style="2" bestFit="1" customWidth="1"/>
    <col min="11" max="16384" width="10.83203125" style="2"/>
  </cols>
  <sheetData>
    <row r="1" spans="1:10" ht="21" x14ac:dyDescent="0.25">
      <c r="A1" s="13" t="s">
        <v>16</v>
      </c>
    </row>
    <row r="3" spans="1:10" ht="19" x14ac:dyDescent="0.25">
      <c r="B3" s="1" t="s">
        <v>17</v>
      </c>
    </row>
    <row r="4" spans="1:10" x14ac:dyDescent="0.2">
      <c r="B4" s="2" t="s">
        <v>3</v>
      </c>
      <c r="C4" s="9">
        <v>5000</v>
      </c>
      <c r="F4" s="2" t="s">
        <v>22</v>
      </c>
    </row>
    <row r="5" spans="1:10" x14ac:dyDescent="0.2">
      <c r="B5" s="2" t="s">
        <v>4</v>
      </c>
      <c r="C5" s="9">
        <v>10000</v>
      </c>
      <c r="F5" s="3" t="s">
        <v>23</v>
      </c>
      <c r="G5" s="3"/>
      <c r="H5" s="3"/>
      <c r="I5" s="4"/>
      <c r="J5" s="3"/>
    </row>
    <row r="6" spans="1:10" x14ac:dyDescent="0.2">
      <c r="C6" s="16"/>
      <c r="F6" s="3" t="s">
        <v>24</v>
      </c>
      <c r="G6" s="3"/>
      <c r="H6" s="3"/>
      <c r="I6" s="4"/>
      <c r="J6" s="3"/>
    </row>
    <row r="7" spans="1:10" x14ac:dyDescent="0.2">
      <c r="B7" s="2" t="s">
        <v>5</v>
      </c>
      <c r="C7" s="10">
        <v>20</v>
      </c>
      <c r="D7" s="2" t="s">
        <v>18</v>
      </c>
      <c r="F7" s="3" t="s">
        <v>25</v>
      </c>
      <c r="G7" s="3"/>
      <c r="H7" s="3"/>
      <c r="I7" s="4"/>
      <c r="J7" s="3"/>
    </row>
    <row r="8" spans="1:10" x14ac:dyDescent="0.2">
      <c r="B8" s="2" t="s">
        <v>12</v>
      </c>
      <c r="C8" s="18">
        <v>32</v>
      </c>
      <c r="D8" s="2" t="s">
        <v>13</v>
      </c>
      <c r="F8" s="3"/>
      <c r="G8" s="3"/>
      <c r="H8" s="3"/>
      <c r="I8" s="4"/>
      <c r="J8" s="3"/>
    </row>
    <row r="9" spans="1:10" x14ac:dyDescent="0.2">
      <c r="C9" s="17"/>
      <c r="F9" s="3"/>
      <c r="G9" s="3"/>
      <c r="H9" s="3"/>
      <c r="I9" s="4"/>
      <c r="J9" s="3"/>
    </row>
    <row r="10" spans="1:10" x14ac:dyDescent="0.2">
      <c r="B10" s="2" t="s">
        <v>14</v>
      </c>
      <c r="C10" s="11">
        <v>6.5000000000000002E-2</v>
      </c>
      <c r="F10" s="3"/>
      <c r="G10" s="3"/>
      <c r="H10" s="3"/>
      <c r="I10" s="4"/>
      <c r="J10" s="3"/>
    </row>
    <row r="11" spans="1:10" x14ac:dyDescent="0.2">
      <c r="B11" s="2" t="s">
        <v>0</v>
      </c>
      <c r="C11" s="12">
        <v>2.5000000000000001E-2</v>
      </c>
      <c r="F11" s="3"/>
      <c r="G11" s="3"/>
      <c r="H11" s="3"/>
      <c r="I11" s="4"/>
      <c r="J11" s="3"/>
    </row>
    <row r="12" spans="1:10" x14ac:dyDescent="0.2">
      <c r="F12" s="3"/>
      <c r="G12" s="3"/>
      <c r="H12" s="3"/>
      <c r="I12" s="4"/>
      <c r="J12" s="3"/>
    </row>
    <row r="13" spans="1:10" x14ac:dyDescent="0.2">
      <c r="B13" s="2" t="s">
        <v>1</v>
      </c>
      <c r="C13" s="14">
        <f>((1+Nomrate)/(1+Inflation))-1</f>
        <v>3.9024390243902474E-2</v>
      </c>
      <c r="D13" s="2" t="s">
        <v>20</v>
      </c>
      <c r="F13" s="3"/>
      <c r="G13" s="3"/>
      <c r="H13" s="3"/>
      <c r="I13" s="4"/>
      <c r="J13" s="3"/>
    </row>
    <row r="14" spans="1:10" x14ac:dyDescent="0.2">
      <c r="C14" s="5"/>
      <c r="F14" s="3"/>
      <c r="G14" s="3"/>
      <c r="H14" s="3"/>
      <c r="I14" s="4"/>
      <c r="J14" s="3"/>
    </row>
    <row r="15" spans="1:10" ht="19" x14ac:dyDescent="0.25">
      <c r="B15" s="1" t="s">
        <v>19</v>
      </c>
      <c r="F15" s="3"/>
      <c r="G15" s="3"/>
      <c r="H15" s="3"/>
      <c r="I15" s="4"/>
      <c r="J15" s="3"/>
    </row>
    <row r="16" spans="1:10" x14ac:dyDescent="0.2">
      <c r="B16" s="2" t="s">
        <v>11</v>
      </c>
      <c r="C16" s="15">
        <f>Netpresvalue</f>
        <v>21840.851047258337</v>
      </c>
      <c r="D16" s="2" t="str">
        <f>IF(C16&gt;0," This is money on the table, your reward for making a wise investment.", " Suggest you find a cheaper source of finance.")</f>
        <v xml:space="preserve"> This is money on the table, your reward for making a wise investment.</v>
      </c>
      <c r="F16" s="3"/>
      <c r="G16" s="3"/>
      <c r="H16" s="3"/>
      <c r="I16" s="4"/>
      <c r="J16" s="3"/>
    </row>
    <row r="17" spans="3:10" x14ac:dyDescent="0.2">
      <c r="F17" s="3"/>
      <c r="G17" s="3"/>
      <c r="H17" s="3"/>
      <c r="I17" s="4"/>
      <c r="J17" s="3"/>
    </row>
    <row r="18" spans="3:10" x14ac:dyDescent="0.2">
      <c r="F18" s="3"/>
      <c r="G18" s="3"/>
      <c r="H18" s="3"/>
      <c r="I18" s="4"/>
      <c r="J18" s="3"/>
    </row>
    <row r="19" spans="3:10" x14ac:dyDescent="0.2">
      <c r="C19" s="19" t="s">
        <v>15</v>
      </c>
      <c r="D19" s="19"/>
      <c r="E19" s="19"/>
      <c r="F19" s="19"/>
      <c r="G19" s="19"/>
      <c r="H19" s="19"/>
      <c r="I19" s="4"/>
      <c r="J19" s="3"/>
    </row>
    <row r="21" spans="3:10" x14ac:dyDescent="0.2">
      <c r="C21" s="6" t="s">
        <v>2</v>
      </c>
      <c r="D21" s="6" t="s">
        <v>6</v>
      </c>
      <c r="E21" s="6" t="s">
        <v>7</v>
      </c>
      <c r="F21" s="6" t="s">
        <v>8</v>
      </c>
      <c r="G21" s="6" t="s">
        <v>9</v>
      </c>
      <c r="H21" s="6" t="s">
        <v>10</v>
      </c>
    </row>
    <row r="22" spans="3:10" x14ac:dyDescent="0.2">
      <c r="C22" s="2">
        <v>0</v>
      </c>
      <c r="D22" s="3">
        <f>-(Panelprice+Batteryprice)</f>
        <v>-15000</v>
      </c>
      <c r="E22" s="3">
        <f t="shared" ref="E22:E51" si="0">Mains*Cons*365/100</f>
        <v>2336</v>
      </c>
      <c r="F22" s="3">
        <f>D22+E22</f>
        <v>-12664</v>
      </c>
      <c r="G22" s="7">
        <f t="shared" ref="G22:G51" si="1">1/(1+Int)^C22</f>
        <v>1</v>
      </c>
      <c r="H22" s="3">
        <f>F22*G22</f>
        <v>-12664</v>
      </c>
    </row>
    <row r="23" spans="3:10" x14ac:dyDescent="0.2">
      <c r="C23" s="2">
        <f>1+C22</f>
        <v>1</v>
      </c>
      <c r="D23" s="3"/>
      <c r="E23" s="3">
        <f t="shared" si="0"/>
        <v>2336</v>
      </c>
      <c r="F23" s="3">
        <f t="shared" ref="F23:F51" si="2">D23+E23</f>
        <v>2336</v>
      </c>
      <c r="G23" s="7">
        <f t="shared" si="1"/>
        <v>0.96244131455399062</v>
      </c>
      <c r="H23" s="3">
        <f t="shared" ref="H23:H51" si="3">F23*G23</f>
        <v>2248.262910798122</v>
      </c>
    </row>
    <row r="24" spans="3:10" x14ac:dyDescent="0.2">
      <c r="C24" s="2">
        <f t="shared" ref="C24:C51" si="4">1+C23</f>
        <v>2</v>
      </c>
      <c r="D24" s="3"/>
      <c r="E24" s="3">
        <f t="shared" si="0"/>
        <v>2336</v>
      </c>
      <c r="F24" s="3">
        <f t="shared" si="2"/>
        <v>2336</v>
      </c>
      <c r="G24" s="7">
        <f t="shared" si="1"/>
        <v>0.92629328396041344</v>
      </c>
      <c r="H24" s="3">
        <f t="shared" si="3"/>
        <v>2163.8211113315256</v>
      </c>
    </row>
    <row r="25" spans="3:10" x14ac:dyDescent="0.2">
      <c r="C25" s="2">
        <f t="shared" si="4"/>
        <v>3</v>
      </c>
      <c r="D25" s="3"/>
      <c r="E25" s="3">
        <f t="shared" si="0"/>
        <v>2336</v>
      </c>
      <c r="F25" s="3">
        <f t="shared" si="2"/>
        <v>2336</v>
      </c>
      <c r="G25" s="7">
        <f t="shared" si="1"/>
        <v>0.89150292587739322</v>
      </c>
      <c r="H25" s="3">
        <f t="shared" si="3"/>
        <v>2082.5508348495905</v>
      </c>
    </row>
    <row r="26" spans="3:10" x14ac:dyDescent="0.2">
      <c r="C26" s="2">
        <f t="shared" si="4"/>
        <v>4</v>
      </c>
      <c r="D26" s="3"/>
      <c r="E26" s="3">
        <f t="shared" si="0"/>
        <v>2336</v>
      </c>
      <c r="F26" s="3">
        <f t="shared" si="2"/>
        <v>2336</v>
      </c>
      <c r="G26" s="7">
        <f t="shared" si="1"/>
        <v>0.85801924791016715</v>
      </c>
      <c r="H26" s="3">
        <f t="shared" si="3"/>
        <v>2004.3329631181505</v>
      </c>
    </row>
    <row r="27" spans="3:10" x14ac:dyDescent="0.2">
      <c r="C27" s="2">
        <f t="shared" si="4"/>
        <v>5</v>
      </c>
      <c r="D27" s="3"/>
      <c r="E27" s="3">
        <f t="shared" si="0"/>
        <v>2336</v>
      </c>
      <c r="F27" s="3">
        <f t="shared" si="2"/>
        <v>2336</v>
      </c>
      <c r="G27" s="7">
        <f t="shared" si="1"/>
        <v>0.82579317287128762</v>
      </c>
      <c r="H27" s="3">
        <f t="shared" si="3"/>
        <v>1929.0528518273279</v>
      </c>
    </row>
    <row r="28" spans="3:10" x14ac:dyDescent="0.2">
      <c r="C28" s="2">
        <f t="shared" si="4"/>
        <v>6</v>
      </c>
      <c r="D28" s="3"/>
      <c r="E28" s="3">
        <f t="shared" si="0"/>
        <v>2336</v>
      </c>
      <c r="F28" s="3">
        <f t="shared" si="2"/>
        <v>2336</v>
      </c>
      <c r="G28" s="7">
        <f t="shared" si="1"/>
        <v>0.79477746684795292</v>
      </c>
      <c r="H28" s="3">
        <f t="shared" si="3"/>
        <v>1856.6001625568181</v>
      </c>
    </row>
    <row r="29" spans="3:10" x14ac:dyDescent="0.2">
      <c r="C29" s="2">
        <f t="shared" si="4"/>
        <v>7</v>
      </c>
      <c r="D29" s="3"/>
      <c r="E29" s="3">
        <f t="shared" si="0"/>
        <v>2336</v>
      </c>
      <c r="F29" s="3">
        <f t="shared" si="2"/>
        <v>2336</v>
      </c>
      <c r="G29" s="7">
        <f t="shared" si="1"/>
        <v>0.76492666997103431</v>
      </c>
      <c r="H29" s="3">
        <f t="shared" si="3"/>
        <v>1786.8687010523361</v>
      </c>
    </row>
    <row r="30" spans="3:10" x14ac:dyDescent="0.2">
      <c r="C30" s="2">
        <f t="shared" si="4"/>
        <v>8</v>
      </c>
      <c r="D30" s="3"/>
      <c r="E30" s="3">
        <f t="shared" si="0"/>
        <v>2336</v>
      </c>
      <c r="F30" s="3">
        <f t="shared" si="2"/>
        <v>2336</v>
      </c>
      <c r="G30" s="7">
        <f t="shared" si="1"/>
        <v>0.73619702978432877</v>
      </c>
      <c r="H30" s="3">
        <f t="shared" si="3"/>
        <v>1719.7562615761919</v>
      </c>
    </row>
    <row r="31" spans="3:10" x14ac:dyDescent="0.2">
      <c r="C31" s="2">
        <f t="shared" si="4"/>
        <v>9</v>
      </c>
      <c r="D31" s="3"/>
      <c r="E31" s="3">
        <f t="shared" si="0"/>
        <v>2336</v>
      </c>
      <c r="F31" s="3">
        <f t="shared" si="2"/>
        <v>2336</v>
      </c>
      <c r="G31" s="7">
        <f t="shared" si="1"/>
        <v>0.70854643711637277</v>
      </c>
      <c r="H31" s="3">
        <f t="shared" si="3"/>
        <v>1655.1644771038468</v>
      </c>
    </row>
    <row r="32" spans="3:10" x14ac:dyDescent="0.2">
      <c r="C32" s="2">
        <f t="shared" si="4"/>
        <v>10</v>
      </c>
      <c r="D32" s="3"/>
      <c r="E32" s="3">
        <f t="shared" si="0"/>
        <v>2336</v>
      </c>
      <c r="F32" s="3">
        <f t="shared" si="2"/>
        <v>2336</v>
      </c>
      <c r="G32" s="7">
        <f t="shared" si="1"/>
        <v>0.68193436436082833</v>
      </c>
      <c r="H32" s="3">
        <f t="shared" si="3"/>
        <v>1592.998675146895</v>
      </c>
    </row>
    <row r="33" spans="3:8" x14ac:dyDescent="0.2">
      <c r="C33" s="2">
        <f t="shared" si="4"/>
        <v>11</v>
      </c>
      <c r="D33" s="3"/>
      <c r="E33" s="3">
        <f t="shared" si="0"/>
        <v>2336</v>
      </c>
      <c r="F33" s="3">
        <f t="shared" si="2"/>
        <v>2336</v>
      </c>
      <c r="G33" s="7">
        <f t="shared" si="1"/>
        <v>0.65632180607497559</v>
      </c>
      <c r="H33" s="3">
        <f t="shared" si="3"/>
        <v>1533.1677389911429</v>
      </c>
    </row>
    <row r="34" spans="3:8" x14ac:dyDescent="0.2">
      <c r="C34" s="2">
        <f t="shared" si="4"/>
        <v>12</v>
      </c>
      <c r="D34" s="3"/>
      <c r="E34" s="3">
        <f t="shared" si="0"/>
        <v>2336</v>
      </c>
      <c r="F34" s="3">
        <f t="shared" si="2"/>
        <v>2336</v>
      </c>
      <c r="G34" s="7">
        <f t="shared" si="1"/>
        <v>0.63167122180924873</v>
      </c>
      <c r="H34" s="3">
        <f t="shared" si="3"/>
        <v>1475.5839741464051</v>
      </c>
    </row>
    <row r="35" spans="3:8" x14ac:dyDescent="0.2">
      <c r="C35" s="2">
        <f t="shared" si="4"/>
        <v>13</v>
      </c>
      <c r="D35" s="3"/>
      <c r="E35" s="3">
        <f t="shared" si="0"/>
        <v>2336</v>
      </c>
      <c r="F35" s="3">
        <f t="shared" si="2"/>
        <v>2336</v>
      </c>
      <c r="G35" s="7">
        <f t="shared" si="1"/>
        <v>0.60794648108401861</v>
      </c>
      <c r="H35" s="3">
        <f t="shared" si="3"/>
        <v>1420.1629798122674</v>
      </c>
    </row>
    <row r="36" spans="3:8" x14ac:dyDescent="0.2">
      <c r="C36" s="2">
        <f t="shared" si="4"/>
        <v>14</v>
      </c>
      <c r="D36" s="3"/>
      <c r="E36" s="3">
        <f t="shared" si="0"/>
        <v>2336</v>
      </c>
      <c r="F36" s="3">
        <f t="shared" si="2"/>
        <v>2336</v>
      </c>
      <c r="G36" s="7">
        <f t="shared" si="1"/>
        <v>0.58511281043297581</v>
      </c>
      <c r="H36" s="3">
        <f t="shared" si="3"/>
        <v>1366.8235251714316</v>
      </c>
    </row>
    <row r="37" spans="3:8" x14ac:dyDescent="0.2">
      <c r="C37" s="2">
        <f t="shared" si="4"/>
        <v>15</v>
      </c>
      <c r="D37" s="3">
        <f>-Batteryprice</f>
        <v>-10000</v>
      </c>
      <c r="E37" s="3">
        <f t="shared" si="0"/>
        <v>2336</v>
      </c>
      <c r="F37" s="3">
        <f t="shared" si="2"/>
        <v>-7664</v>
      </c>
      <c r="G37" s="7">
        <f t="shared" si="1"/>
        <v>0.56313674243549305</v>
      </c>
      <c r="H37" s="3">
        <f t="shared" si="3"/>
        <v>-4315.8799940256185</v>
      </c>
    </row>
    <row r="38" spans="3:8" x14ac:dyDescent="0.2">
      <c r="C38" s="2">
        <f t="shared" si="4"/>
        <v>16</v>
      </c>
      <c r="D38" s="3"/>
      <c r="E38" s="3">
        <f t="shared" si="0"/>
        <v>2336</v>
      </c>
      <c r="F38" s="3">
        <f t="shared" si="2"/>
        <v>2336</v>
      </c>
      <c r="G38" s="7">
        <f t="shared" si="1"/>
        <v>0.54198606666326798</v>
      </c>
      <c r="H38" s="3">
        <f t="shared" si="3"/>
        <v>1266.0794517253939</v>
      </c>
    </row>
    <row r="39" spans="3:8" x14ac:dyDescent="0.2">
      <c r="C39" s="2">
        <f t="shared" si="4"/>
        <v>17</v>
      </c>
      <c r="D39" s="3"/>
      <c r="E39" s="3">
        <f t="shared" si="0"/>
        <v>2336</v>
      </c>
      <c r="F39" s="3">
        <f t="shared" si="2"/>
        <v>2336</v>
      </c>
      <c r="G39" s="7">
        <f t="shared" si="1"/>
        <v>0.52162978246934233</v>
      </c>
      <c r="H39" s="3">
        <f t="shared" si="3"/>
        <v>1218.5271718483837</v>
      </c>
    </row>
    <row r="40" spans="3:8" x14ac:dyDescent="0.2">
      <c r="C40" s="2">
        <f t="shared" si="4"/>
        <v>18</v>
      </c>
      <c r="D40" s="3"/>
      <c r="E40" s="3">
        <f t="shared" si="0"/>
        <v>2336</v>
      </c>
      <c r="F40" s="3">
        <f t="shared" si="2"/>
        <v>2336</v>
      </c>
      <c r="G40" s="7">
        <f t="shared" si="1"/>
        <v>0.50203805355030606</v>
      </c>
      <c r="H40" s="3">
        <f t="shared" si="3"/>
        <v>1172.7608930935151</v>
      </c>
    </row>
    <row r="41" spans="3:8" x14ac:dyDescent="0.2">
      <c r="C41" s="2">
        <f t="shared" si="4"/>
        <v>19</v>
      </c>
      <c r="D41" s="3"/>
      <c r="E41" s="3">
        <f t="shared" si="0"/>
        <v>2336</v>
      </c>
      <c r="F41" s="3">
        <f t="shared" si="2"/>
        <v>2336</v>
      </c>
      <c r="G41" s="7">
        <f t="shared" si="1"/>
        <v>0.48318216421508325</v>
      </c>
      <c r="H41" s="3">
        <f t="shared" si="3"/>
        <v>1128.7135356064346</v>
      </c>
    </row>
    <row r="42" spans="3:8" x14ac:dyDescent="0.2">
      <c r="C42" s="2">
        <f t="shared" si="4"/>
        <v>20</v>
      </c>
      <c r="D42" s="3"/>
      <c r="E42" s="3">
        <f t="shared" si="0"/>
        <v>2336</v>
      </c>
      <c r="F42" s="3">
        <f t="shared" si="2"/>
        <v>2336</v>
      </c>
      <c r="G42" s="7">
        <f t="shared" si="1"/>
        <v>0.46503447729620684</v>
      </c>
      <c r="H42" s="3">
        <f t="shared" si="3"/>
        <v>1086.3205389639393</v>
      </c>
    </row>
    <row r="43" spans="3:8" x14ac:dyDescent="0.2">
      <c r="C43" s="2">
        <f t="shared" si="4"/>
        <v>21</v>
      </c>
      <c r="D43" s="3"/>
      <c r="E43" s="3">
        <f t="shared" si="0"/>
        <v>2336</v>
      </c>
      <c r="F43" s="3">
        <f t="shared" si="2"/>
        <v>2336</v>
      </c>
      <c r="G43" s="7">
        <f t="shared" si="1"/>
        <v>0.44756839364188927</v>
      </c>
      <c r="H43" s="3">
        <f t="shared" si="3"/>
        <v>1045.5197675474533</v>
      </c>
    </row>
    <row r="44" spans="3:8" x14ac:dyDescent="0.2">
      <c r="C44" s="2">
        <f t="shared" si="4"/>
        <v>22</v>
      </c>
      <c r="D44" s="3"/>
      <c r="E44" s="3">
        <f t="shared" si="0"/>
        <v>2336</v>
      </c>
      <c r="F44" s="3">
        <f t="shared" si="2"/>
        <v>2336</v>
      </c>
      <c r="G44" s="7">
        <f t="shared" si="1"/>
        <v>0.43075831312951779</v>
      </c>
      <c r="H44" s="3">
        <f t="shared" si="3"/>
        <v>1006.2514194705535</v>
      </c>
    </row>
    <row r="45" spans="3:8" x14ac:dyDescent="0.2">
      <c r="C45" s="2">
        <f t="shared" si="4"/>
        <v>23</v>
      </c>
      <c r="D45" s="3"/>
      <c r="E45" s="3">
        <f t="shared" si="0"/>
        <v>2336</v>
      </c>
      <c r="F45" s="3">
        <f t="shared" si="2"/>
        <v>2336</v>
      </c>
      <c r="G45" s="7">
        <f t="shared" si="1"/>
        <v>0.41457959714343257</v>
      </c>
      <c r="H45" s="3">
        <f t="shared" si="3"/>
        <v>968.45793892705842</v>
      </c>
    </row>
    <row r="46" spans="3:8" x14ac:dyDescent="0.2">
      <c r="C46" s="2">
        <f t="shared" si="4"/>
        <v>24</v>
      </c>
      <c r="D46" s="3"/>
      <c r="E46" s="3">
        <f t="shared" si="0"/>
        <v>2336</v>
      </c>
      <c r="F46" s="3">
        <f t="shared" si="2"/>
        <v>2336</v>
      </c>
      <c r="G46" s="7">
        <f t="shared" si="1"/>
        <v>0.39900853246198908</v>
      </c>
      <c r="H46" s="3">
        <f t="shared" si="3"/>
        <v>932.08393183120654</v>
      </c>
    </row>
    <row r="47" spans="3:8" x14ac:dyDescent="0.2">
      <c r="C47" s="2">
        <f t="shared" si="4"/>
        <v>25</v>
      </c>
      <c r="D47" s="3"/>
      <c r="E47" s="3">
        <f t="shared" si="0"/>
        <v>2336</v>
      </c>
      <c r="F47" s="3">
        <f t="shared" si="2"/>
        <v>2336</v>
      </c>
      <c r="G47" s="7">
        <f t="shared" si="1"/>
        <v>0.38402229650097541</v>
      </c>
      <c r="H47" s="3">
        <f t="shared" si="3"/>
        <v>897.07608462627854</v>
      </c>
    </row>
    <row r="48" spans="3:8" x14ac:dyDescent="0.2">
      <c r="C48" s="2">
        <f t="shared" si="4"/>
        <v>26</v>
      </c>
      <c r="D48" s="3"/>
      <c r="E48" s="3">
        <f t="shared" si="0"/>
        <v>2336</v>
      </c>
      <c r="F48" s="3">
        <f t="shared" si="2"/>
        <v>2336</v>
      </c>
      <c r="G48" s="7">
        <f t="shared" si="1"/>
        <v>0.36959892386244114</v>
      </c>
      <c r="H48" s="3">
        <f t="shared" si="3"/>
        <v>863.38308614266248</v>
      </c>
    </row>
    <row r="49" spans="3:8" x14ac:dyDescent="0.2">
      <c r="C49" s="2">
        <f t="shared" si="4"/>
        <v>27</v>
      </c>
      <c r="D49" s="3"/>
      <c r="E49" s="3">
        <f t="shared" si="0"/>
        <v>2336</v>
      </c>
      <c r="F49" s="3">
        <f t="shared" si="2"/>
        <v>2336</v>
      </c>
      <c r="G49" s="7">
        <f t="shared" si="1"/>
        <v>0.35571727413990811</v>
      </c>
      <c r="H49" s="3">
        <f t="shared" si="3"/>
        <v>830.95555239082535</v>
      </c>
    </row>
    <row r="50" spans="3:8" x14ac:dyDescent="0.2">
      <c r="C50" s="2">
        <f t="shared" si="4"/>
        <v>28</v>
      </c>
      <c r="D50" s="3"/>
      <c r="E50" s="3">
        <f t="shared" si="0"/>
        <v>2336</v>
      </c>
      <c r="F50" s="3">
        <f t="shared" si="2"/>
        <v>2336</v>
      </c>
      <c r="G50" s="7">
        <f t="shared" si="1"/>
        <v>0.34235700093277538</v>
      </c>
      <c r="H50" s="3">
        <f t="shared" si="3"/>
        <v>799.7459541789633</v>
      </c>
    </row>
    <row r="51" spans="3:8" x14ac:dyDescent="0.2">
      <c r="C51" s="2">
        <f t="shared" si="4"/>
        <v>29</v>
      </c>
      <c r="D51" s="3"/>
      <c r="E51" s="3">
        <f t="shared" si="0"/>
        <v>2336</v>
      </c>
      <c r="F51" s="3">
        <f t="shared" si="2"/>
        <v>2336</v>
      </c>
      <c r="G51" s="7">
        <f t="shared" si="1"/>
        <v>0.32949852202450214</v>
      </c>
      <c r="H51" s="3">
        <f t="shared" si="3"/>
        <v>769.70854744923702</v>
      </c>
    </row>
    <row r="53" spans="3:8" x14ac:dyDescent="0.2">
      <c r="F53" s="2" t="s">
        <v>21</v>
      </c>
      <c r="H53" s="8">
        <f>SUM(H22:H51)</f>
        <v>21840.851047258337</v>
      </c>
    </row>
  </sheetData>
  <sheetProtection sheet="1" objects="1" scenarios="1" formatCells="0"/>
  <mergeCells count="1">
    <mergeCell ref="C19:H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Model</vt:lpstr>
      <vt:lpstr>Batteryprice</vt:lpstr>
      <vt:lpstr>Cons</vt:lpstr>
      <vt:lpstr>Inflation</vt:lpstr>
      <vt:lpstr>Int</vt:lpstr>
      <vt:lpstr>Mains</vt:lpstr>
      <vt:lpstr>Netpresvalue</vt:lpstr>
      <vt:lpstr>Nomrate</vt:lpstr>
      <vt:lpstr>Panelprice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McAuley</dc:creator>
  <cp:lastModifiedBy>Ian McAuley</cp:lastModifiedBy>
  <dcterms:created xsi:type="dcterms:W3CDTF">2024-09-30T00:28:20Z</dcterms:created>
  <dcterms:modified xsi:type="dcterms:W3CDTF">2024-10-02T10:52:54Z</dcterms:modified>
</cp:coreProperties>
</file>